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Sheet1!$A$1:$I$88</definedName>
  </definedNames>
  <calcPr calcId="144525"/>
</workbook>
</file>

<file path=xl/calcChain.xml><?xml version="1.0" encoding="utf-8"?>
<calcChain xmlns="http://schemas.openxmlformats.org/spreadsheetml/2006/main">
  <c r="F32" i="1" l="1"/>
  <c r="F31" i="1"/>
  <c r="F30" i="1"/>
  <c r="F23" i="1"/>
  <c r="G23" i="1" s="1"/>
  <c r="H23" i="1" s="1"/>
  <c r="E60" i="1" l="1"/>
  <c r="F60" i="1" s="1"/>
  <c r="C66" i="1" s="1"/>
  <c r="G66" i="1" s="1"/>
  <c r="F41" i="1"/>
  <c r="F42" i="1"/>
  <c r="F40" i="1"/>
  <c r="F44" i="1" l="1"/>
  <c r="H44" i="1" s="1"/>
  <c r="F21" i="1" l="1"/>
  <c r="G21" i="1" s="1"/>
  <c r="H21" i="1" s="1"/>
  <c r="F22" i="1"/>
  <c r="G22" i="1" s="1"/>
  <c r="H22" i="1" s="1"/>
  <c r="F20" i="1"/>
  <c r="G20" i="1" s="1"/>
  <c r="H20" i="1" s="1"/>
  <c r="F10" i="1"/>
  <c r="G10" i="1" s="1"/>
  <c r="H10" i="1" s="1"/>
  <c r="F11" i="1"/>
  <c r="G11" i="1" s="1"/>
  <c r="H11" i="1" s="1"/>
  <c r="F12" i="1"/>
  <c r="G12" i="1" s="1"/>
  <c r="H12" i="1" s="1"/>
  <c r="F9" i="1"/>
  <c r="G9" i="1" s="1"/>
  <c r="H9" i="1" s="1"/>
  <c r="H24" i="1" l="1"/>
  <c r="F34" i="1"/>
  <c r="H14" i="1"/>
  <c r="H52" i="1" l="1"/>
  <c r="H53" i="1" l="1"/>
  <c r="H54" i="1" s="1"/>
  <c r="G60" i="1" s="1"/>
  <c r="D66" i="1" s="1"/>
  <c r="F66" i="1" l="1"/>
  <c r="H66" i="1" s="1"/>
  <c r="H68" i="1" s="1"/>
</calcChain>
</file>

<file path=xl/sharedStrings.xml><?xml version="1.0" encoding="utf-8"?>
<sst xmlns="http://schemas.openxmlformats.org/spreadsheetml/2006/main" count="76" uniqueCount="72">
  <si>
    <t xml:space="preserve">اولا : تكلفة الكهرباء </t>
  </si>
  <si>
    <t xml:space="preserve">عدد ساعات التشغيل </t>
  </si>
  <si>
    <t xml:space="preserve">التكلفة اليومية </t>
  </si>
  <si>
    <t xml:space="preserve">التكلفة الشهرية 30 يوم </t>
  </si>
  <si>
    <t xml:space="preserve">التكلفة السنوية </t>
  </si>
  <si>
    <t xml:space="preserve">طلمبة البئر الارتوازى </t>
  </si>
  <si>
    <t>طلمبة التغذية</t>
  </si>
  <si>
    <t xml:space="preserve">الوحدات </t>
  </si>
  <si>
    <t>القدرة ب kw\ h</t>
  </si>
  <si>
    <t>اجمالى استهلاك الطاقة  السنوى</t>
  </si>
  <si>
    <t>سعر ال kw بالجنية</t>
  </si>
  <si>
    <t>ثانيا : تكلفة الكيماويات</t>
  </si>
  <si>
    <t>الكيماويات المستخدمة</t>
  </si>
  <si>
    <t xml:space="preserve">الشهرى </t>
  </si>
  <si>
    <t>التكلفة السنوية</t>
  </si>
  <si>
    <t>dose : mg \ m3</t>
  </si>
  <si>
    <t>تكلفة ال كجم بالجنية</t>
  </si>
  <si>
    <t xml:space="preserve">الاستهلاك اليومى بالجنية </t>
  </si>
  <si>
    <t>اجمالى استهلاك الكيماويات السنوى</t>
  </si>
  <si>
    <t xml:space="preserve">قطع الغيار المستهلكة </t>
  </si>
  <si>
    <t xml:space="preserve">الاغشية </t>
  </si>
  <si>
    <t>اخرى</t>
  </si>
  <si>
    <t>الاجمالى السنوى للقطع</t>
  </si>
  <si>
    <t xml:space="preserve">طلمبة الضغط </t>
  </si>
  <si>
    <t>البند</t>
  </si>
  <si>
    <t>المرتب الشهرى</t>
  </si>
  <si>
    <t>العدد المطلوب</t>
  </si>
  <si>
    <t>عدد اشهر التشغيل</t>
  </si>
  <si>
    <t>الاجمالى السنوى</t>
  </si>
  <si>
    <t>مهندس كيميائى</t>
  </si>
  <si>
    <t xml:space="preserve">فنى تشغيل </t>
  </si>
  <si>
    <t>فنى صيانة</t>
  </si>
  <si>
    <t>اجمــالى</t>
  </si>
  <si>
    <t xml:space="preserve">المعدل التصميمى </t>
  </si>
  <si>
    <t>متوسط الانتاج اليومى</t>
  </si>
  <si>
    <t>متوسط الانتاج الشهرى</t>
  </si>
  <si>
    <t xml:space="preserve">سعر انتاج المتر </t>
  </si>
  <si>
    <t>سعر البيع</t>
  </si>
  <si>
    <t>عدد ايام التشغيل الشهرى</t>
  </si>
  <si>
    <t>متوسط الانتاج السنوى</t>
  </si>
  <si>
    <t xml:space="preserve">10 % اضافات </t>
  </si>
  <si>
    <t>ثالثا : تكلفة الصيانة الدورية</t>
  </si>
  <si>
    <t>رابعا: تكلفة العمالة المشغلة</t>
  </si>
  <si>
    <t>خامسا: اجمالى التكلفة السنوية</t>
  </si>
  <si>
    <t>سادسا: تكلفة المتر المنتج</t>
  </si>
  <si>
    <t>سابعا: الصافى السنوى</t>
  </si>
  <si>
    <t>معدل البيع اليومى</t>
  </si>
  <si>
    <t>الصافى السنوى</t>
  </si>
  <si>
    <t>معدل الانتاج السنوى</t>
  </si>
  <si>
    <t>سعر التكلفة</t>
  </si>
  <si>
    <t>التكلفة السنويه</t>
  </si>
  <si>
    <t>البيع السنوى</t>
  </si>
  <si>
    <t>الصافى السنوى للمشروع</t>
  </si>
  <si>
    <t>الدراسات الحسابية لاعمال التشغيل لمحطة تحلية ………………..</t>
  </si>
  <si>
    <t>معدل المياة  الخام</t>
  </si>
  <si>
    <t xml:space="preserve">             رواد مصر للمقاولات التخصصية               ومعالجة المياة</t>
  </si>
  <si>
    <t>ملاحظات</t>
  </si>
  <si>
    <t>يتم احتساب  استهلاك الكيماويات بناءا على معدل تصرف المياة لخام</t>
  </si>
  <si>
    <t xml:space="preserve">جميع الاسعار متغيرة طبقا لطبيعة المنطقة </t>
  </si>
  <si>
    <t>الارقام بعالية تقديرية وليست ملزمة  ويتم تعديلها طبقا لمدير المشروع</t>
  </si>
  <si>
    <t xml:space="preserve">لايعتد بأى من هذة الارقام الا بعد موافقة مديرى الادارات المختصة </t>
  </si>
  <si>
    <t>DMD 2</t>
  </si>
  <si>
    <t>SMDD 102</t>
  </si>
  <si>
    <t>RO 11</t>
  </si>
  <si>
    <t>CF  - ff</t>
  </si>
  <si>
    <t xml:space="preserve">other </t>
  </si>
  <si>
    <t>السنوى</t>
  </si>
  <si>
    <t>سعر الوحدة</t>
  </si>
  <si>
    <t>الاستقطاع الشهرى</t>
  </si>
  <si>
    <t>العمر الافتراضى / شهريا</t>
  </si>
  <si>
    <t>العدد</t>
  </si>
  <si>
    <t>www.rowadmisr.com                                                                                                   info@rowadmisr.net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</si>
</sst>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scheme val="minor"/>
    </font>
    <font>
      <b/>
      <i/>
      <sz val="11"/>
      <color rgb="FFFF0000"/>
      <name val="Sakkal Majalla"/>
    </font>
    <font>
      <b/>
      <i/>
      <sz val="12"/>
      <color rgb="FFFF0000"/>
      <name val="Sakkal Majalla"/>
    </font>
    <font>
      <b/>
      <i/>
      <sz val="14"/>
      <color theme="1"/>
      <name val="Sakkal Majalla"/>
    </font>
    <font>
      <b/>
      <i/>
      <sz val="12"/>
      <color theme="1"/>
      <name val="Sakkal Majalla"/>
    </font>
    <font>
      <b/>
      <i/>
      <u/>
      <sz val="12"/>
      <color rgb="FF002060"/>
      <name val="Simplified Arabic"/>
      <family val="1"/>
    </font>
    <font>
      <b/>
      <i/>
      <u/>
      <sz val="12"/>
      <color rgb="FFFF0000"/>
      <name val="Sakkal Majalla"/>
    </font>
    <font>
      <b/>
      <i/>
      <sz val="10"/>
      <color rgb="FFFF0000"/>
      <name val="Sakkal Majall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 applyFill="1"/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 readingOrder="1"/>
    </xf>
    <xf numFmtId="0" fontId="4" fillId="0" borderId="0" xfId="0" applyFont="1" applyAlignment="1">
      <alignment horizontal="right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476249</xdr:colOff>
      <xdr:row>0</xdr:row>
      <xdr:rowOff>0</xdr:rowOff>
    </xdr:from>
    <xdr:to>
      <xdr:col>8</xdr:col>
      <xdr:colOff>152399</xdr:colOff>
      <xdr:row>3</xdr:row>
      <xdr:rowOff>66675</xdr:rowOff>
    </xdr:to>
    <xdr:pic>
      <xdr:nvPicPr>
        <xdr:cNvPr id="2" name="صورة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6775551" y="0"/>
          <a:ext cx="135255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rightToLeft="1" tabSelected="1" view="pageBreakPreview" topLeftCell="A7" zoomScaleNormal="100" zoomScaleSheetLayoutView="100" workbookViewId="0">
      <selection activeCell="B66" sqref="B66"/>
    </sheetView>
  </sheetViews>
  <sheetFormatPr defaultColWidth="9.125" defaultRowHeight="18.75" x14ac:dyDescent="0.45"/>
  <cols>
    <col min="1" max="1" width="3.75" style="7" customWidth="1"/>
    <col min="2" max="2" width="23" style="4" customWidth="1"/>
    <col min="3" max="3" width="9.125" style="4" customWidth="1"/>
    <col min="4" max="4" width="11.625" style="4" customWidth="1"/>
    <col min="5" max="5" width="10.375" style="4" customWidth="1"/>
    <col min="6" max="6" width="12.125" style="5" customWidth="1"/>
    <col min="7" max="7" width="9.125" style="5" customWidth="1"/>
    <col min="8" max="8" width="12.875" style="5" customWidth="1"/>
    <col min="9" max="16384" width="9.125" style="7"/>
  </cols>
  <sheetData>
    <row r="1" spans="1:9" x14ac:dyDescent="0.45">
      <c r="A1" s="3" t="s">
        <v>55</v>
      </c>
      <c r="B1" s="3"/>
      <c r="C1" s="3"/>
      <c r="G1" s="6"/>
      <c r="H1" s="6"/>
    </row>
    <row r="2" spans="1:9" x14ac:dyDescent="0.45">
      <c r="A2" s="3"/>
      <c r="B2" s="3"/>
      <c r="C2" s="3"/>
      <c r="G2" s="6"/>
      <c r="H2" s="6"/>
    </row>
    <row r="4" spans="1:9" x14ac:dyDescent="0.45">
      <c r="B4" s="8" t="s">
        <v>53</v>
      </c>
      <c r="C4" s="8"/>
      <c r="D4" s="8"/>
      <c r="E4" s="8"/>
      <c r="F4" s="8"/>
      <c r="G4" s="8"/>
      <c r="H4" s="8"/>
      <c r="I4" s="9"/>
    </row>
    <row r="6" spans="1:9" ht="24.75" x14ac:dyDescent="0.45">
      <c r="B6" s="10" t="s">
        <v>0</v>
      </c>
      <c r="C6" s="10"/>
      <c r="D6" s="10"/>
    </row>
    <row r="8" spans="1:9" ht="37.5" x14ac:dyDescent="0.45">
      <c r="B8" s="2" t="s">
        <v>7</v>
      </c>
      <c r="C8" s="2" t="s">
        <v>8</v>
      </c>
      <c r="D8" s="2" t="s">
        <v>1</v>
      </c>
      <c r="E8" s="2" t="s">
        <v>10</v>
      </c>
      <c r="F8" s="2" t="s">
        <v>2</v>
      </c>
      <c r="G8" s="32" t="s">
        <v>3</v>
      </c>
      <c r="H8" s="2" t="s">
        <v>4</v>
      </c>
    </row>
    <row r="9" spans="1:9" x14ac:dyDescent="0.45">
      <c r="B9" s="4" t="s">
        <v>5</v>
      </c>
      <c r="C9" s="5">
        <v>15</v>
      </c>
      <c r="D9" s="4">
        <v>16</v>
      </c>
      <c r="E9" s="4">
        <v>0.55000000000000004</v>
      </c>
      <c r="F9" s="5">
        <f>C9*D9*E9</f>
        <v>132</v>
      </c>
      <c r="G9" s="5">
        <f>F9*30</f>
        <v>3960</v>
      </c>
      <c r="H9" s="5">
        <f>G9*12</f>
        <v>47520</v>
      </c>
    </row>
    <row r="10" spans="1:9" x14ac:dyDescent="0.45">
      <c r="B10" s="4" t="s">
        <v>6</v>
      </c>
      <c r="C10" s="5">
        <v>10</v>
      </c>
      <c r="D10" s="4">
        <v>24</v>
      </c>
      <c r="E10" s="4">
        <v>0.55000000000000004</v>
      </c>
      <c r="F10" s="5">
        <f t="shared" ref="F10:F12" si="0">C10*D10*E10</f>
        <v>132</v>
      </c>
      <c r="G10" s="5">
        <f t="shared" ref="G10:G12" si="1">F10*30</f>
        <v>3960</v>
      </c>
      <c r="H10" s="5">
        <f t="shared" ref="H10:H12" si="2">G10*12</f>
        <v>47520</v>
      </c>
    </row>
    <row r="11" spans="1:9" x14ac:dyDescent="0.45">
      <c r="B11" s="11" t="s">
        <v>23</v>
      </c>
      <c r="C11" s="5">
        <v>50</v>
      </c>
      <c r="D11" s="4">
        <v>24</v>
      </c>
      <c r="E11" s="4">
        <v>0.55000000000000004</v>
      </c>
      <c r="F11" s="5">
        <f t="shared" si="0"/>
        <v>660</v>
      </c>
      <c r="G11" s="5">
        <f t="shared" si="1"/>
        <v>19800</v>
      </c>
      <c r="H11" s="5">
        <f t="shared" si="2"/>
        <v>237600</v>
      </c>
    </row>
    <row r="12" spans="1:9" x14ac:dyDescent="0.45">
      <c r="B12" s="4" t="s">
        <v>21</v>
      </c>
      <c r="C12" s="5">
        <v>0.4</v>
      </c>
      <c r="D12" s="4">
        <v>24</v>
      </c>
      <c r="E12" s="4">
        <v>0.55000000000000004</v>
      </c>
      <c r="F12" s="5">
        <f t="shared" si="0"/>
        <v>5.2800000000000011</v>
      </c>
      <c r="G12" s="5">
        <f t="shared" si="1"/>
        <v>158.40000000000003</v>
      </c>
      <c r="H12" s="5">
        <f t="shared" si="2"/>
        <v>1900.8000000000004</v>
      </c>
    </row>
    <row r="14" spans="1:9" x14ac:dyDescent="0.45">
      <c r="A14" s="12" t="s">
        <v>9</v>
      </c>
      <c r="B14" s="12"/>
      <c r="C14" s="12"/>
      <c r="D14" s="12"/>
      <c r="H14" s="13">
        <f>SUM(H9:H12)</f>
        <v>334540.79999999999</v>
      </c>
    </row>
    <row r="16" spans="1:9" ht="24.75" x14ac:dyDescent="0.65">
      <c r="B16" s="14" t="s">
        <v>11</v>
      </c>
      <c r="C16" s="14"/>
      <c r="D16" s="14"/>
    </row>
    <row r="18" spans="2:9" s="16" customFormat="1" ht="43.5" customHeight="1" x14ac:dyDescent="0.2">
      <c r="B18" s="2" t="s">
        <v>12</v>
      </c>
      <c r="C18" s="2" t="s">
        <v>54</v>
      </c>
      <c r="D18" s="2" t="s">
        <v>15</v>
      </c>
      <c r="E18" s="2" t="s">
        <v>16</v>
      </c>
      <c r="F18" s="2" t="s">
        <v>17</v>
      </c>
      <c r="G18" s="2" t="s">
        <v>13</v>
      </c>
      <c r="H18" s="2" t="s">
        <v>14</v>
      </c>
      <c r="I18" s="15"/>
    </row>
    <row r="20" spans="2:9" x14ac:dyDescent="0.45">
      <c r="B20" s="4" t="s">
        <v>63</v>
      </c>
      <c r="C20" s="4">
        <v>500</v>
      </c>
      <c r="D20" s="4">
        <v>5</v>
      </c>
      <c r="E20" s="4">
        <v>17</v>
      </c>
      <c r="F20" s="5">
        <f>C20*D20/1000*E20</f>
        <v>42.5</v>
      </c>
      <c r="G20" s="5">
        <f>F20*30</f>
        <v>1275</v>
      </c>
      <c r="H20" s="5">
        <f>G20*12</f>
        <v>15300</v>
      </c>
    </row>
    <row r="21" spans="2:9" x14ac:dyDescent="0.45">
      <c r="B21" s="4" t="s">
        <v>61</v>
      </c>
      <c r="C21" s="4">
        <v>500</v>
      </c>
      <c r="D21" s="4">
        <v>3</v>
      </c>
      <c r="E21" s="4">
        <v>2</v>
      </c>
      <c r="F21" s="5">
        <f t="shared" ref="F21:F23" si="3">C21*D21/1000*E21</f>
        <v>3</v>
      </c>
      <c r="G21" s="5">
        <f t="shared" ref="G21:G23" si="4">F21*30</f>
        <v>90</v>
      </c>
      <c r="H21" s="5">
        <f t="shared" ref="H21:H23" si="5">G21*12</f>
        <v>1080</v>
      </c>
    </row>
    <row r="22" spans="2:9" x14ac:dyDescent="0.45">
      <c r="B22" s="4" t="s">
        <v>62</v>
      </c>
      <c r="C22" s="4">
        <v>500</v>
      </c>
      <c r="D22" s="4">
        <v>6</v>
      </c>
      <c r="E22" s="4">
        <v>2</v>
      </c>
      <c r="F22" s="5">
        <f t="shared" si="3"/>
        <v>6</v>
      </c>
      <c r="G22" s="5">
        <f t="shared" si="4"/>
        <v>180</v>
      </c>
      <c r="H22" s="5">
        <f t="shared" si="5"/>
        <v>2160</v>
      </c>
    </row>
    <row r="23" spans="2:9" x14ac:dyDescent="0.45">
      <c r="B23" s="4" t="s">
        <v>21</v>
      </c>
      <c r="C23" s="4">
        <v>500</v>
      </c>
      <c r="D23" s="4">
        <v>6</v>
      </c>
      <c r="E23" s="4">
        <v>2</v>
      </c>
      <c r="F23" s="5">
        <f t="shared" si="3"/>
        <v>6</v>
      </c>
      <c r="G23" s="5">
        <f t="shared" si="4"/>
        <v>180</v>
      </c>
      <c r="H23" s="5">
        <f t="shared" si="5"/>
        <v>2160</v>
      </c>
    </row>
    <row r="24" spans="2:9" x14ac:dyDescent="0.45">
      <c r="B24" s="17" t="s">
        <v>18</v>
      </c>
      <c r="H24" s="13">
        <f>SUM(H20:H23)</f>
        <v>20700</v>
      </c>
    </row>
    <row r="26" spans="2:9" ht="24.75" x14ac:dyDescent="0.65">
      <c r="B26" s="14" t="s">
        <v>41</v>
      </c>
      <c r="C26" s="14"/>
      <c r="D26" s="14"/>
    </row>
    <row r="28" spans="2:9" ht="36" x14ac:dyDescent="0.45">
      <c r="B28" s="2" t="s">
        <v>19</v>
      </c>
      <c r="C28" s="2" t="s">
        <v>70</v>
      </c>
      <c r="D28" s="2" t="s">
        <v>67</v>
      </c>
      <c r="E28" s="1" t="s">
        <v>69</v>
      </c>
      <c r="F28" s="1" t="s">
        <v>68</v>
      </c>
      <c r="G28" s="2" t="s">
        <v>66</v>
      </c>
      <c r="H28" s="2"/>
    </row>
    <row r="30" spans="2:9" x14ac:dyDescent="0.45">
      <c r="B30" s="4" t="s">
        <v>20</v>
      </c>
      <c r="C30" s="4">
        <v>25</v>
      </c>
      <c r="D30" s="4">
        <v>6500</v>
      </c>
      <c r="E30" s="4">
        <v>36</v>
      </c>
      <c r="F30" s="5">
        <f>C30*D30/E30</f>
        <v>4513.8888888888887</v>
      </c>
    </row>
    <row r="31" spans="2:9" x14ac:dyDescent="0.45">
      <c r="B31" s="4" t="s">
        <v>64</v>
      </c>
      <c r="C31" s="4">
        <v>10</v>
      </c>
      <c r="D31" s="4">
        <v>100</v>
      </c>
      <c r="E31" s="4">
        <v>0.3</v>
      </c>
      <c r="F31" s="5">
        <f>C31*D31/E31</f>
        <v>3333.3333333333335</v>
      </c>
    </row>
    <row r="32" spans="2:9" x14ac:dyDescent="0.45">
      <c r="B32" s="4" t="s">
        <v>65</v>
      </c>
      <c r="C32" s="4">
        <v>1</v>
      </c>
      <c r="D32" s="4">
        <v>1</v>
      </c>
      <c r="E32" s="4">
        <v>1</v>
      </c>
      <c r="F32" s="5">
        <f>C32*D32/E32</f>
        <v>1</v>
      </c>
    </row>
    <row r="34" spans="1:8" x14ac:dyDescent="0.45">
      <c r="B34" s="4" t="s">
        <v>22</v>
      </c>
      <c r="F34" s="13">
        <f>SUM(F30:F32)</f>
        <v>7848.2222222222226</v>
      </c>
    </row>
    <row r="36" spans="1:8" x14ac:dyDescent="0.45">
      <c r="A36" s="4"/>
    </row>
    <row r="37" spans="1:8" x14ac:dyDescent="0.45">
      <c r="A37" s="4"/>
    </row>
    <row r="38" spans="1:8" ht="24.75" x14ac:dyDescent="0.65">
      <c r="A38" s="4"/>
      <c r="B38" s="14" t="s">
        <v>42</v>
      </c>
      <c r="C38" s="14"/>
      <c r="D38" s="14"/>
    </row>
    <row r="39" spans="1:8" ht="37.5" x14ac:dyDescent="0.45">
      <c r="A39" s="4"/>
      <c r="B39" s="2" t="s">
        <v>24</v>
      </c>
      <c r="C39" s="2" t="s">
        <v>26</v>
      </c>
      <c r="D39" s="2" t="s">
        <v>25</v>
      </c>
      <c r="E39" s="2" t="s">
        <v>27</v>
      </c>
      <c r="F39" s="2" t="s">
        <v>28</v>
      </c>
      <c r="G39" s="2"/>
      <c r="H39" s="2"/>
    </row>
    <row r="40" spans="1:8" x14ac:dyDescent="0.45">
      <c r="A40" s="4"/>
      <c r="B40" s="4" t="s">
        <v>29</v>
      </c>
      <c r="C40" s="4">
        <v>1</v>
      </c>
      <c r="D40" s="4">
        <v>3000</v>
      </c>
      <c r="E40" s="4">
        <v>12</v>
      </c>
      <c r="F40" s="5">
        <f>E40*D40</f>
        <v>36000</v>
      </c>
    </row>
    <row r="41" spans="1:8" x14ac:dyDescent="0.45">
      <c r="A41" s="4"/>
      <c r="B41" s="4" t="s">
        <v>30</v>
      </c>
      <c r="C41" s="4">
        <v>3</v>
      </c>
      <c r="D41" s="4">
        <v>1700</v>
      </c>
      <c r="E41" s="4">
        <v>12</v>
      </c>
      <c r="F41" s="5">
        <f t="shared" ref="F41:F42" si="6">E41*D41</f>
        <v>20400</v>
      </c>
    </row>
    <row r="42" spans="1:8" x14ac:dyDescent="0.45">
      <c r="A42" s="4"/>
      <c r="B42" s="4" t="s">
        <v>31</v>
      </c>
      <c r="C42" s="4">
        <v>1</v>
      </c>
      <c r="D42" s="4">
        <v>1700</v>
      </c>
      <c r="E42" s="4">
        <v>12</v>
      </c>
      <c r="F42" s="5">
        <f t="shared" si="6"/>
        <v>20400</v>
      </c>
    </row>
    <row r="43" spans="1:8" x14ac:dyDescent="0.45">
      <c r="A43" s="4"/>
    </row>
    <row r="44" spans="1:8" x14ac:dyDescent="0.45">
      <c r="A44" s="4"/>
      <c r="B44" s="4" t="s">
        <v>32</v>
      </c>
      <c r="F44" s="5">
        <f>SUM(F40:F43)</f>
        <v>76800</v>
      </c>
      <c r="H44" s="5">
        <f>F44</f>
        <v>76800</v>
      </c>
    </row>
    <row r="45" spans="1:8" x14ac:dyDescent="0.45">
      <c r="A45" s="4"/>
    </row>
    <row r="46" spans="1:8" x14ac:dyDescent="0.45">
      <c r="A46" s="4"/>
    </row>
    <row r="47" spans="1:8" x14ac:dyDescent="0.45">
      <c r="A47" s="4"/>
    </row>
    <row r="48" spans="1:8" x14ac:dyDescent="0.45">
      <c r="A48" s="4"/>
    </row>
    <row r="49" spans="1:8" x14ac:dyDescent="0.45">
      <c r="A49" s="4"/>
    </row>
    <row r="50" spans="1:8" x14ac:dyDescent="0.45">
      <c r="A50" s="4"/>
    </row>
    <row r="51" spans="1:8" ht="24.75" x14ac:dyDescent="0.65">
      <c r="A51" s="4"/>
      <c r="B51" s="14" t="s">
        <v>43</v>
      </c>
      <c r="C51" s="14"/>
      <c r="D51" s="14"/>
    </row>
    <row r="52" spans="1:8" x14ac:dyDescent="0.45">
      <c r="A52" s="4"/>
      <c r="B52" s="18" t="s">
        <v>28</v>
      </c>
      <c r="C52" s="19"/>
      <c r="D52" s="19"/>
      <c r="E52" s="20"/>
      <c r="F52" s="21"/>
      <c r="G52" s="21"/>
      <c r="H52" s="21">
        <f>H44+H34+H24+H14</f>
        <v>432040.8</v>
      </c>
    </row>
    <row r="53" spans="1:8" x14ac:dyDescent="0.45">
      <c r="A53" s="4"/>
      <c r="B53" s="11" t="s">
        <v>40</v>
      </c>
      <c r="H53" s="5">
        <f>H52*10/100</f>
        <v>43204.08</v>
      </c>
    </row>
    <row r="54" spans="1:8" x14ac:dyDescent="0.45">
      <c r="A54" s="4"/>
      <c r="B54" s="11" t="s">
        <v>28</v>
      </c>
      <c r="H54" s="5">
        <f>SUM(H52:H53)</f>
        <v>475244.88</v>
      </c>
    </row>
    <row r="55" spans="1:8" x14ac:dyDescent="0.45">
      <c r="A55" s="4"/>
      <c r="B55" s="11"/>
    </row>
    <row r="56" spans="1:8" x14ac:dyDescent="0.45">
      <c r="A56" s="4"/>
      <c r="B56" s="11"/>
    </row>
    <row r="57" spans="1:8" ht="24.75" x14ac:dyDescent="0.65">
      <c r="A57" s="4"/>
      <c r="B57" s="14" t="s">
        <v>44</v>
      </c>
      <c r="C57" s="14"/>
      <c r="D57" s="14"/>
    </row>
    <row r="58" spans="1:8" x14ac:dyDescent="0.45">
      <c r="A58" s="4"/>
    </row>
    <row r="59" spans="1:8" ht="56.25" x14ac:dyDescent="0.45">
      <c r="A59" s="4"/>
      <c r="B59" s="2" t="s">
        <v>33</v>
      </c>
      <c r="C59" s="2" t="s">
        <v>34</v>
      </c>
      <c r="D59" s="2" t="s">
        <v>38</v>
      </c>
      <c r="E59" s="2" t="s">
        <v>35</v>
      </c>
      <c r="F59" s="2" t="s">
        <v>39</v>
      </c>
      <c r="G59" s="2" t="s">
        <v>36</v>
      </c>
      <c r="H59" s="2" t="s">
        <v>37</v>
      </c>
    </row>
    <row r="60" spans="1:8" x14ac:dyDescent="0.45">
      <c r="A60" s="4"/>
      <c r="B60" s="4">
        <v>300</v>
      </c>
      <c r="C60" s="4">
        <v>300</v>
      </c>
      <c r="D60" s="4">
        <v>30</v>
      </c>
      <c r="E60" s="4">
        <f>D60*C60</f>
        <v>9000</v>
      </c>
      <c r="F60" s="5">
        <f>E60*12</f>
        <v>108000</v>
      </c>
      <c r="G60" s="5">
        <f>H54/F60</f>
        <v>4.400415555555556</v>
      </c>
      <c r="H60" s="5">
        <v>10</v>
      </c>
    </row>
    <row r="61" spans="1:8" x14ac:dyDescent="0.45">
      <c r="A61" s="4"/>
      <c r="B61" s="7"/>
      <c r="C61" s="7"/>
      <c r="D61" s="7"/>
      <c r="E61" s="7"/>
      <c r="F61" s="7"/>
      <c r="G61" s="7"/>
      <c r="H61" s="7"/>
    </row>
    <row r="62" spans="1:8" x14ac:dyDescent="0.45">
      <c r="A62" s="4"/>
    </row>
    <row r="63" spans="1:8" ht="24.75" x14ac:dyDescent="0.65">
      <c r="A63" s="4"/>
      <c r="B63" s="14" t="s">
        <v>45</v>
      </c>
      <c r="C63" s="14"/>
      <c r="D63" s="14"/>
    </row>
    <row r="64" spans="1:8" x14ac:dyDescent="0.45">
      <c r="A64" s="4"/>
    </row>
    <row r="65" spans="1:8" ht="48" customHeight="1" x14ac:dyDescent="0.45">
      <c r="A65" s="4"/>
      <c r="B65" s="2" t="s">
        <v>46</v>
      </c>
      <c r="C65" s="2" t="s">
        <v>48</v>
      </c>
      <c r="D65" s="2" t="s">
        <v>49</v>
      </c>
      <c r="E65" s="22" t="s">
        <v>37</v>
      </c>
      <c r="F65" s="2" t="s">
        <v>50</v>
      </c>
      <c r="G65" s="2" t="s">
        <v>51</v>
      </c>
      <c r="H65" s="2" t="s">
        <v>47</v>
      </c>
    </row>
    <row r="66" spans="1:8" x14ac:dyDescent="0.45">
      <c r="A66" s="4"/>
      <c r="B66" s="4">
        <v>300</v>
      </c>
      <c r="C66" s="4">
        <f>F60</f>
        <v>108000</v>
      </c>
      <c r="D66" s="4">
        <f>G60</f>
        <v>4.400415555555556</v>
      </c>
      <c r="E66" s="4">
        <v>10</v>
      </c>
      <c r="F66" s="5">
        <f>D66*C66</f>
        <v>475244.88000000006</v>
      </c>
      <c r="G66" s="5">
        <f>E66*C66</f>
        <v>1080000</v>
      </c>
      <c r="H66" s="5">
        <f>G66-F66</f>
        <v>604755.11999999988</v>
      </c>
    </row>
    <row r="68" spans="1:8" ht="26.25" customHeight="1" x14ac:dyDescent="0.45">
      <c r="B68" s="23" t="s">
        <v>52</v>
      </c>
      <c r="C68" s="23"/>
      <c r="D68" s="23"/>
      <c r="H68" s="5">
        <f>H66</f>
        <v>604755.11999999988</v>
      </c>
    </row>
    <row r="70" spans="1:8" x14ac:dyDescent="0.45">
      <c r="A70" s="24"/>
      <c r="B70" s="12"/>
      <c r="C70" s="12"/>
      <c r="D70" s="12"/>
      <c r="E70" s="12"/>
      <c r="F70" s="12"/>
      <c r="G70" s="25"/>
      <c r="H70" s="25"/>
    </row>
    <row r="71" spans="1:8" x14ac:dyDescent="0.45">
      <c r="A71" s="24"/>
      <c r="B71" s="26"/>
      <c r="C71" s="26"/>
      <c r="D71" s="26"/>
      <c r="E71" s="26"/>
      <c r="F71" s="25"/>
      <c r="G71" s="25"/>
      <c r="H71" s="27"/>
    </row>
    <row r="72" spans="1:8" x14ac:dyDescent="0.45">
      <c r="A72" s="24"/>
      <c r="B72" s="28"/>
      <c r="C72" s="28"/>
      <c r="D72" s="28"/>
      <c r="E72" s="28"/>
      <c r="F72" s="28"/>
      <c r="G72" s="25"/>
      <c r="H72" s="25"/>
    </row>
    <row r="73" spans="1:8" x14ac:dyDescent="0.45">
      <c r="A73" s="26"/>
      <c r="B73" s="26"/>
      <c r="C73" s="26"/>
      <c r="D73" s="26"/>
      <c r="E73" s="26"/>
      <c r="F73" s="25"/>
      <c r="G73" s="25"/>
      <c r="H73" s="25"/>
    </row>
    <row r="74" spans="1:8" x14ac:dyDescent="0.45">
      <c r="B74" s="4" t="s">
        <v>56</v>
      </c>
    </row>
    <row r="75" spans="1:8" x14ac:dyDescent="0.45">
      <c r="C75" s="30" t="s">
        <v>57</v>
      </c>
      <c r="D75" s="30"/>
      <c r="E75" s="30"/>
      <c r="F75" s="30"/>
      <c r="G75" s="30"/>
    </row>
    <row r="76" spans="1:8" x14ac:dyDescent="0.45">
      <c r="C76" s="30" t="s">
        <v>58</v>
      </c>
      <c r="D76" s="30"/>
      <c r="E76" s="30"/>
      <c r="F76" s="30"/>
      <c r="G76" s="30"/>
    </row>
    <row r="77" spans="1:8" x14ac:dyDescent="0.45">
      <c r="C77" s="30" t="s">
        <v>59</v>
      </c>
      <c r="D77" s="30"/>
      <c r="E77" s="30"/>
      <c r="F77" s="30"/>
      <c r="G77" s="30"/>
    </row>
    <row r="78" spans="1:8" x14ac:dyDescent="0.45">
      <c r="C78" s="30" t="s">
        <v>60</v>
      </c>
      <c r="D78" s="30"/>
      <c r="E78" s="30"/>
      <c r="F78" s="30"/>
      <c r="G78" s="30"/>
    </row>
    <row r="79" spans="1:8" x14ac:dyDescent="0.45">
      <c r="C79" s="30"/>
      <c r="D79" s="30"/>
      <c r="E79" s="30"/>
      <c r="F79" s="30"/>
      <c r="G79" s="30"/>
    </row>
    <row r="80" spans="1:8" x14ac:dyDescent="0.45">
      <c r="C80" s="31"/>
      <c r="D80" s="31"/>
      <c r="E80" s="31"/>
      <c r="F80" s="31"/>
      <c r="G80" s="31"/>
    </row>
    <row r="88" spans="2:8" x14ac:dyDescent="0.45">
      <c r="B88" s="29" t="s">
        <v>71</v>
      </c>
      <c r="C88" s="29"/>
      <c r="D88" s="29"/>
      <c r="E88" s="29"/>
      <c r="F88" s="29"/>
      <c r="G88" s="29"/>
      <c r="H88" s="29"/>
    </row>
  </sheetData>
  <mergeCells count="21">
    <mergeCell ref="C78:G78"/>
    <mergeCell ref="C79:G79"/>
    <mergeCell ref="C80:G80"/>
    <mergeCell ref="B88:H88"/>
    <mergeCell ref="A1:C2"/>
    <mergeCell ref="G1:H2"/>
    <mergeCell ref="C76:G76"/>
    <mergeCell ref="C75:G75"/>
    <mergeCell ref="C77:G77"/>
    <mergeCell ref="B68:D68"/>
    <mergeCell ref="B6:D6"/>
    <mergeCell ref="B16:D16"/>
    <mergeCell ref="B4:H4"/>
    <mergeCell ref="B72:F72"/>
    <mergeCell ref="B26:D26"/>
    <mergeCell ref="B70:F70"/>
    <mergeCell ref="A14:D14"/>
    <mergeCell ref="B38:D38"/>
    <mergeCell ref="B57:D57"/>
    <mergeCell ref="B51:D51"/>
    <mergeCell ref="B63:D63"/>
  </mergeCells>
  <pageMargins left="0.7" right="0.7" top="0.75" bottom="0.75" header="0.3" footer="0.3"/>
  <pageSetup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2016-12-23T15:11:52Z</dcterms:modified>
</cp:coreProperties>
</file>